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95" windowHeight="7500" activeTab="2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B18" i="3" l="1"/>
  <c r="L22" i="1" l="1"/>
  <c r="M15" i="1"/>
  <c r="L21" i="1" s="1"/>
  <c r="O2" i="1"/>
  <c r="O1" i="1"/>
  <c r="M2" i="1"/>
  <c r="M1" i="1"/>
  <c r="J8" i="1"/>
  <c r="L23" i="1" l="1"/>
  <c r="L16" i="1"/>
  <c r="L17" i="1" s="1"/>
  <c r="L15" i="1"/>
  <c r="L11" i="1"/>
  <c r="I13" i="1" l="1"/>
  <c r="I10" i="1"/>
  <c r="E10" i="2" l="1"/>
  <c r="K9" i="2"/>
  <c r="K8" i="2"/>
  <c r="G27" i="2"/>
  <c r="L4" i="1"/>
  <c r="B1" i="1" l="1"/>
  <c r="D5" i="1" l="1"/>
  <c r="E5" i="1" s="1"/>
  <c r="C25" i="1"/>
  <c r="C26" i="1" s="1"/>
  <c r="C27" i="1" s="1"/>
  <c r="C28" i="1" s="1"/>
  <c r="C24" i="1"/>
  <c r="E4" i="1"/>
  <c r="I12" i="1"/>
  <c r="E12" i="1" s="1"/>
  <c r="I8" i="1"/>
  <c r="I9" i="1"/>
  <c r="I7" i="1"/>
  <c r="E18" i="1"/>
  <c r="E10" i="1" l="1"/>
  <c r="D10" i="1" s="1"/>
  <c r="J14" i="1" s="1"/>
</calcChain>
</file>

<file path=xl/sharedStrings.xml><?xml version="1.0" encoding="utf-8"?>
<sst xmlns="http://schemas.openxmlformats.org/spreadsheetml/2006/main" count="96" uniqueCount="65">
  <si>
    <t>Antes</t>
  </si>
  <si>
    <t>acciones</t>
  </si>
  <si>
    <t>bonos subordinados</t>
  </si>
  <si>
    <t>participaciones preferentes</t>
  </si>
  <si>
    <t>Valor</t>
  </si>
  <si>
    <t>valor /acción</t>
  </si>
  <si>
    <t>Minoristas</t>
  </si>
  <si>
    <t>Institucionales</t>
  </si>
  <si>
    <t>nº</t>
  </si>
  <si>
    <t>Bonos convertibles obligatoriamente</t>
  </si>
  <si>
    <t>Después</t>
  </si>
  <si>
    <t>nº (nominal)</t>
  </si>
  <si>
    <t>A</t>
  </si>
  <si>
    <t>B</t>
  </si>
  <si>
    <t>C</t>
  </si>
  <si>
    <t>(millones)</t>
  </si>
  <si>
    <t xml:space="preserve">era 21,5%;  27% y 78,5%. </t>
  </si>
  <si>
    <t>Total</t>
  </si>
  <si>
    <t>Expropiación</t>
  </si>
  <si>
    <t>Valor bonos y pref</t>
  </si>
  <si>
    <t>Bonos subordinados</t>
  </si>
  <si>
    <t>Valor nominal: € 687,6 millones</t>
  </si>
  <si>
    <t>Valor nominal: € 178 millones</t>
  </si>
  <si>
    <t>Acciones</t>
  </si>
  <si>
    <t>1.000 millones</t>
  </si>
  <si>
    <t>Valor contable: € 1.099  millones</t>
  </si>
  <si>
    <t>PP</t>
  </si>
  <si>
    <t>Valor nominal: € 329,3 millones</t>
  </si>
  <si>
    <t>Acciones nuevas</t>
  </si>
  <si>
    <t>411,93 millones</t>
  </si>
  <si>
    <r>
      <t xml:space="preserve">100% propiedad de las </t>
    </r>
    <r>
      <rPr>
        <b/>
        <sz val="10"/>
        <color theme="1"/>
        <rFont val="Arial Narrow"/>
        <family val="2"/>
      </rPr>
      <t>Cajas</t>
    </r>
  </si>
  <si>
    <t>AN</t>
  </si>
  <si>
    <t>Valor de B + PP</t>
  </si>
  <si>
    <t>Según:</t>
  </si>
  <si>
    <t>AFI</t>
  </si>
  <si>
    <t>Valor de BO + AN</t>
  </si>
  <si>
    <t>IM</t>
  </si>
  <si>
    <t>Intermoney (IMValora)</t>
  </si>
  <si>
    <t>FROB</t>
  </si>
  <si>
    <t>Mercado</t>
  </si>
  <si>
    <t>Valor nominal</t>
  </si>
  <si>
    <t>http://www.bmerf.es/docs/Ficheros/Convertibles/043129_2.PDF</t>
  </si>
  <si>
    <t>BCO</t>
  </si>
  <si>
    <t>AV</t>
  </si>
  <si>
    <t>Marzo 2013</t>
  </si>
  <si>
    <r>
      <t>1.</t>
    </r>
    <r>
      <rPr>
        <sz val="11"/>
        <color rgb="FF000000"/>
        <rFont val="Arial Narrow"/>
        <family val="2"/>
      </rPr>
      <t>411,93 x 0,4 + 225,2 – 865,6</t>
    </r>
    <r>
      <rPr>
        <sz val="10"/>
        <color rgb="FF000000"/>
        <rFont val="Arial Narrow"/>
        <family val="2"/>
      </rPr>
      <t xml:space="preserve"> </t>
    </r>
  </si>
  <si>
    <t>Liberbank. Marzo 2013</t>
  </si>
  <si>
    <t>Antes del “canje”</t>
  </si>
  <si>
    <t>Después del “canje”</t>
  </si>
  <si>
    <r>
      <t xml:space="preserve">Inversión de los clientes = </t>
    </r>
    <r>
      <rPr>
        <b/>
        <sz val="10"/>
        <color rgb="FF000000"/>
        <rFont val="Arial"/>
        <family val="2"/>
      </rPr>
      <t>€</t>
    </r>
    <r>
      <rPr>
        <b/>
        <sz val="10"/>
        <color rgb="FF000000"/>
        <rFont val="Arial Narrow"/>
        <family val="2"/>
      </rPr>
      <t xml:space="preserve"> 865,6 millones</t>
    </r>
  </si>
  <si>
    <r>
      <t>BS   (</t>
    </r>
    <r>
      <rPr>
        <sz val="10"/>
        <color rgb="FF000000"/>
        <rFont val="Arial Narrow"/>
        <family val="2"/>
      </rPr>
      <t xml:space="preserve">Bonos subordinados) y </t>
    </r>
  </si>
  <si>
    <r>
      <t>PP (</t>
    </r>
    <r>
      <rPr>
        <sz val="10"/>
        <color rgb="FF000000"/>
        <rFont val="Arial Narrow"/>
        <family val="2"/>
      </rPr>
      <t>participaciones preferentes</t>
    </r>
    <r>
      <rPr>
        <b/>
        <sz val="10"/>
        <color rgb="FF000000"/>
        <rFont val="Arial Narrow"/>
        <family val="2"/>
      </rPr>
      <t>)</t>
    </r>
  </si>
  <si>
    <t>Valor después del canje =</t>
  </si>
  <si>
    <r>
      <t>BCO   (</t>
    </r>
    <r>
      <rPr>
        <sz val="10"/>
        <color rgb="FF000000"/>
        <rFont val="Arial Narrow"/>
        <family val="2"/>
      </rPr>
      <t>Bonos convertibles obligatoriamente) y</t>
    </r>
  </si>
  <si>
    <r>
      <t>411,93 millones de acciones nuevas (</t>
    </r>
    <r>
      <rPr>
        <b/>
        <sz val="10"/>
        <color rgb="FF000000"/>
        <rFont val="Arial Narrow"/>
        <family val="2"/>
      </rPr>
      <t>AN</t>
    </r>
    <r>
      <rPr>
        <sz val="10"/>
        <color rgb="FF000000"/>
        <rFont val="Arial Narrow"/>
        <family val="2"/>
      </rPr>
      <t>)</t>
    </r>
  </si>
  <si>
    <t>Propietarios de:</t>
  </si>
  <si>
    <t>€ 484,6 millones</t>
  </si>
  <si>
    <r>
      <t>BS (</t>
    </r>
    <r>
      <rPr>
        <sz val="10"/>
        <color rgb="FF000000"/>
        <rFont val="Arial Narrow"/>
        <family val="2"/>
      </rPr>
      <t xml:space="preserve">Bonos subordinados) y </t>
    </r>
  </si>
  <si>
    <r>
      <rPr>
        <b/>
        <sz val="10"/>
        <color rgb="FF000000"/>
        <rFont val="Arial Narrow"/>
        <family val="2"/>
      </rPr>
      <t>3 Cajas de Ahorros</t>
    </r>
    <r>
      <rPr>
        <sz val="10"/>
        <color rgb="FF000000"/>
        <rFont val="Arial Narrow"/>
        <family val="2"/>
      </rPr>
      <t xml:space="preserve"> propietarias de 1.000 millones de acciones</t>
    </r>
  </si>
  <si>
    <t xml:space="preserve">      Canje</t>
  </si>
  <si>
    <r>
      <t xml:space="preserve">Valor aproximado: </t>
    </r>
    <r>
      <rPr>
        <b/>
        <sz val="11"/>
        <color rgb="FF000000"/>
        <rFont val="Arial Narrow"/>
        <family val="2"/>
      </rPr>
      <t>0</t>
    </r>
  </si>
  <si>
    <r>
      <t xml:space="preserve">Inversión de los clientes = </t>
    </r>
    <r>
      <rPr>
        <b/>
        <sz val="11"/>
        <color rgb="FF000000"/>
        <rFont val="Arial"/>
        <family val="2"/>
      </rPr>
      <t>€</t>
    </r>
    <r>
      <rPr>
        <b/>
        <sz val="11"/>
        <color rgb="FF000000"/>
        <rFont val="Arial Narrow"/>
        <family val="2"/>
      </rPr>
      <t xml:space="preserve"> 865,6 millones</t>
    </r>
  </si>
  <si>
    <r>
      <t>216 + 165  =</t>
    </r>
    <r>
      <rPr>
        <b/>
        <sz val="10"/>
        <color rgb="FF000000"/>
        <rFont val="Arial Narrow"/>
        <family val="2"/>
      </rPr>
      <t xml:space="preserve"> </t>
    </r>
    <r>
      <rPr>
        <b/>
        <sz val="11"/>
        <color rgb="FF000000"/>
        <rFont val="Arial Narrow"/>
        <family val="2"/>
      </rPr>
      <t>€ 381 millones</t>
    </r>
  </si>
  <si>
    <r>
      <t xml:space="preserve">AV    </t>
    </r>
    <r>
      <rPr>
        <sz val="10"/>
        <color rgb="FF000000"/>
        <rFont val="Arial Narrow"/>
        <family val="2"/>
      </rPr>
      <t>1.000 millones de acciones de las 3 Cajas</t>
    </r>
  </si>
  <si>
    <r>
      <t xml:space="preserve">AV    </t>
    </r>
    <r>
      <rPr>
        <sz val="10"/>
        <color rgb="FF000000"/>
        <rFont val="Arial Narrow"/>
        <family val="2"/>
      </rPr>
      <t xml:space="preserve">1.000 millones de acciones  de las 3 Cajas  Valor aproximado: </t>
    </r>
    <r>
      <rPr>
        <b/>
        <sz val="11"/>
        <color rgb="FF000000"/>
        <rFont val="Arial Narrow"/>
        <family val="2"/>
      </rPr>
      <t>€ 400 millones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</si>
</sst>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164" fontId="0" fillId="0" borderId="0" xfId="0" applyNumberFormat="1"/>
    <xf numFmtId="0" fontId="4" fillId="0" borderId="0" xfId="0" applyFont="1" applyAlignment="1">
      <alignment horizontal="right"/>
    </xf>
    <xf numFmtId="0" fontId="5" fillId="0" borderId="0" xfId="0" applyFont="1"/>
    <xf numFmtId="165" fontId="0" fillId="0" borderId="0" xfId="1" applyNumberFormat="1" applyFont="1"/>
    <xf numFmtId="0" fontId="3" fillId="0" borderId="0" xfId="0" applyFont="1" applyAlignment="1">
      <alignment horizontal="right"/>
    </xf>
    <xf numFmtId="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1" xfId="0" applyNumberFormat="1" applyFont="1" applyBorder="1"/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" fontId="0" fillId="0" borderId="0" xfId="0" quotePrefix="1" applyNumberFormat="1"/>
    <xf numFmtId="15" fontId="0" fillId="0" borderId="0" xfId="0" applyNumberFormat="1"/>
    <xf numFmtId="0" fontId="8" fillId="0" borderId="0" xfId="0" applyFont="1"/>
    <xf numFmtId="0" fontId="11" fillId="0" borderId="0" xfId="0" applyFont="1"/>
    <xf numFmtId="0" fontId="0" fillId="0" borderId="2" xfId="0" applyBorder="1"/>
    <xf numFmtId="0" fontId="0" fillId="0" borderId="4" xfId="0" applyBorder="1"/>
    <xf numFmtId="1" fontId="2" fillId="0" borderId="3" xfId="0" applyNumberFormat="1" applyFont="1" applyBorder="1"/>
    <xf numFmtId="1" fontId="0" fillId="0" borderId="0" xfId="0" applyNumberFormat="1"/>
    <xf numFmtId="1" fontId="2" fillId="0" borderId="0" xfId="0" applyNumberFormat="1" applyFont="1"/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6" fillId="0" borderId="0" xfId="0" applyFont="1" applyBorder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</xdr:row>
      <xdr:rowOff>161925</xdr:rowOff>
    </xdr:from>
    <xdr:to>
      <xdr:col>5</xdr:col>
      <xdr:colOff>1285875</xdr:colOff>
      <xdr:row>7</xdr:row>
      <xdr:rowOff>114300</xdr:rowOff>
    </xdr:to>
    <xdr:cxnSp macro="">
      <xdr:nvCxnSpPr>
        <xdr:cNvPr id="4" name="Straight Arrow Connector 3"/>
        <xdr:cNvCxnSpPr/>
      </xdr:nvCxnSpPr>
      <xdr:spPr>
        <a:xfrm flipV="1">
          <a:off x="4962525" y="952500"/>
          <a:ext cx="1247775" cy="533400"/>
        </a:xfrm>
        <a:prstGeom prst="straightConnector1">
          <a:avLst/>
        </a:prstGeom>
        <a:ln w="539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</xdr:row>
      <xdr:rowOff>114300</xdr:rowOff>
    </xdr:from>
    <xdr:to>
      <xdr:col>2</xdr:col>
      <xdr:colOff>1400175</xdr:colOff>
      <xdr:row>7</xdr:row>
      <xdr:rowOff>104775</xdr:rowOff>
    </xdr:to>
    <xdr:sp macro="" textlink="">
      <xdr:nvSpPr>
        <xdr:cNvPr id="3" name="Right Arrow 2"/>
        <xdr:cNvSpPr/>
      </xdr:nvSpPr>
      <xdr:spPr>
        <a:xfrm>
          <a:off x="3514725" y="885825"/>
          <a:ext cx="1352550" cy="771525"/>
        </a:xfrm>
        <a:prstGeom prst="right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topLeftCell="A6" workbookViewId="0">
      <selection activeCell="F28" sqref="F28"/>
    </sheetView>
  </sheetViews>
  <sheetFormatPr defaultRowHeight="15" x14ac:dyDescent="0.25"/>
  <cols>
    <col min="2" max="2" width="26.85546875" style="1" customWidth="1"/>
    <col min="3" max="3" width="19.28515625" style="2" customWidth="1"/>
    <col min="4" max="4" width="13.28515625" customWidth="1"/>
    <col min="7" max="7" width="13.140625" customWidth="1"/>
  </cols>
  <sheetData>
    <row r="1" spans="2:15" x14ac:dyDescent="0.25">
      <c r="B1" s="1">
        <f>C4+C5</f>
        <v>866</v>
      </c>
      <c r="C1" s="2" t="s">
        <v>8</v>
      </c>
      <c r="E1" s="2" t="s">
        <v>0</v>
      </c>
      <c r="G1" t="s">
        <v>11</v>
      </c>
      <c r="I1" s="2" t="s">
        <v>10</v>
      </c>
      <c r="K1">
        <v>411.92767400000002</v>
      </c>
      <c r="L1">
        <v>0.4</v>
      </c>
      <c r="M1" s="30">
        <f>K1*L1</f>
        <v>164.77106960000003</v>
      </c>
      <c r="O1" s="29">
        <f>M1+J8</f>
        <v>381.13241130000006</v>
      </c>
    </row>
    <row r="2" spans="2:15" x14ac:dyDescent="0.25">
      <c r="C2" s="2" t="s">
        <v>15</v>
      </c>
      <c r="D2" s="5" t="s">
        <v>5</v>
      </c>
      <c r="E2" s="2" t="s">
        <v>4</v>
      </c>
      <c r="G2" t="s">
        <v>15</v>
      </c>
      <c r="H2" s="3" t="s">
        <v>5</v>
      </c>
      <c r="I2" s="2" t="s">
        <v>4</v>
      </c>
      <c r="K2">
        <v>411.92767400000002</v>
      </c>
      <c r="L2">
        <v>0.5</v>
      </c>
      <c r="M2" s="30">
        <f>K2*L2</f>
        <v>205.96383700000001</v>
      </c>
      <c r="O2" s="29">
        <f>M2+J8</f>
        <v>422.32517870000004</v>
      </c>
    </row>
    <row r="4" spans="2:15" x14ac:dyDescent="0.25">
      <c r="B4" s="1" t="s">
        <v>2</v>
      </c>
      <c r="C4" s="2">
        <v>688</v>
      </c>
      <c r="D4" s="7">
        <v>0.48799999999999999</v>
      </c>
      <c r="E4">
        <f>C4*D4</f>
        <v>335.74399999999997</v>
      </c>
      <c r="L4">
        <f>I7+I8+I9+411*0.5</f>
        <v>421.86134170000003</v>
      </c>
    </row>
    <row r="5" spans="2:15" x14ac:dyDescent="0.25">
      <c r="B5" s="1" t="s">
        <v>3</v>
      </c>
      <c r="C5" s="2">
        <v>178</v>
      </c>
      <c r="D5" s="7">
        <f>D4</f>
        <v>0.48799999999999999</v>
      </c>
      <c r="E5">
        <f>C5*D5</f>
        <v>86.864000000000004</v>
      </c>
    </row>
    <row r="6" spans="2:15" ht="15.75" thickBot="1" x14ac:dyDescent="0.3">
      <c r="B6" s="1" t="s">
        <v>9</v>
      </c>
      <c r="L6" s="23">
        <v>41486</v>
      </c>
      <c r="M6" s="23">
        <v>41486</v>
      </c>
    </row>
    <row r="7" spans="2:15" x14ac:dyDescent="0.25">
      <c r="B7" s="1" t="s">
        <v>12</v>
      </c>
      <c r="G7">
        <v>61.952800000000003</v>
      </c>
      <c r="H7" s="7">
        <v>0.215</v>
      </c>
      <c r="I7">
        <f>G7*H7</f>
        <v>13.319852000000001</v>
      </c>
      <c r="J7" s="26"/>
      <c r="L7" s="7">
        <v>0.2389</v>
      </c>
    </row>
    <row r="8" spans="2:15" x14ac:dyDescent="0.25">
      <c r="B8" s="1" t="s">
        <v>13</v>
      </c>
      <c r="G8">
        <v>13.23911</v>
      </c>
      <c r="H8" s="7">
        <v>0.27</v>
      </c>
      <c r="I8">
        <f t="shared" ref="I8:I9" si="0">G8*H8</f>
        <v>3.5745597000000005</v>
      </c>
      <c r="J8" s="28">
        <f>SUM(I7:I9)</f>
        <v>216.36134170000003</v>
      </c>
      <c r="L8" s="7"/>
    </row>
    <row r="9" spans="2:15" ht="15.75" thickBot="1" x14ac:dyDescent="0.3">
      <c r="B9" s="1" t="s">
        <v>14</v>
      </c>
      <c r="G9">
        <v>254.09800000000001</v>
      </c>
      <c r="H9" s="7">
        <v>0.78500000000000003</v>
      </c>
      <c r="I9">
        <f t="shared" si="0"/>
        <v>199.46693000000002</v>
      </c>
      <c r="J9" s="27"/>
      <c r="L9" s="7">
        <v>0.88300000000000001</v>
      </c>
    </row>
    <row r="10" spans="2:15" x14ac:dyDescent="0.25">
      <c r="B10" s="1" t="s">
        <v>1</v>
      </c>
      <c r="C10" s="2">
        <v>1000</v>
      </c>
      <c r="D10">
        <f>E10/C10</f>
        <v>0.35852441130000012</v>
      </c>
      <c r="E10">
        <f>E12-E4-E5</f>
        <v>358.52441130000011</v>
      </c>
      <c r="G10">
        <v>1411.927674</v>
      </c>
      <c r="H10">
        <v>0.4</v>
      </c>
      <c r="I10" s="4">
        <f>H10*G10</f>
        <v>564.77106960000003</v>
      </c>
    </row>
    <row r="11" spans="2:15" x14ac:dyDescent="0.25">
      <c r="L11">
        <f>G7+G8+G9</f>
        <v>329.28991000000002</v>
      </c>
    </row>
    <row r="12" spans="2:15" x14ac:dyDescent="0.25">
      <c r="B12" s="1" t="s">
        <v>17</v>
      </c>
      <c r="E12">
        <f>I12</f>
        <v>781.13241130000006</v>
      </c>
      <c r="I12">
        <f>SUM(I7:I11)</f>
        <v>781.13241130000006</v>
      </c>
    </row>
    <row r="13" spans="2:15" x14ac:dyDescent="0.25">
      <c r="I13">
        <f>I12-400</f>
        <v>381.13241130000006</v>
      </c>
    </row>
    <row r="14" spans="2:15" x14ac:dyDescent="0.25">
      <c r="I14" s="2" t="s">
        <v>18</v>
      </c>
      <c r="J14">
        <f>1000*(H10-D10)</f>
        <v>41.475588699999896</v>
      </c>
    </row>
    <row r="15" spans="2:15" x14ac:dyDescent="0.25">
      <c r="L15">
        <f>I7+I8+I9</f>
        <v>216.36134170000003</v>
      </c>
      <c r="M15" s="29">
        <f>J8</f>
        <v>216.36134170000003</v>
      </c>
    </row>
    <row r="16" spans="2:15" x14ac:dyDescent="0.25">
      <c r="B16" s="1" t="s">
        <v>6</v>
      </c>
      <c r="E16">
        <v>548</v>
      </c>
      <c r="L16">
        <f>411.927674*0.4</f>
        <v>164.77106960000003</v>
      </c>
    </row>
    <row r="17" spans="2:12" x14ac:dyDescent="0.25">
      <c r="B17" s="1" t="s">
        <v>7</v>
      </c>
      <c r="E17">
        <v>318</v>
      </c>
      <c r="L17">
        <f>SUM(L15:L16)</f>
        <v>381.13241130000006</v>
      </c>
    </row>
    <row r="18" spans="2:12" x14ac:dyDescent="0.25">
      <c r="E18">
        <f>SUM(E16:E17)</f>
        <v>866</v>
      </c>
    </row>
    <row r="20" spans="2:12" ht="16.5" x14ac:dyDescent="0.3">
      <c r="G20" s="6" t="s">
        <v>16</v>
      </c>
      <c r="L20" s="24" t="s">
        <v>45</v>
      </c>
    </row>
    <row r="21" spans="2:12" x14ac:dyDescent="0.25">
      <c r="L21">
        <f>L16+M15</f>
        <v>381.13241130000006</v>
      </c>
    </row>
    <row r="22" spans="2:12" x14ac:dyDescent="0.25">
      <c r="C22" s="8" t="s">
        <v>19</v>
      </c>
      <c r="D22" s="8" t="s">
        <v>18</v>
      </c>
      <c r="L22">
        <f>G10*0.4</f>
        <v>564.77106960000003</v>
      </c>
    </row>
    <row r="23" spans="2:12" x14ac:dyDescent="0.25">
      <c r="C23" s="9">
        <v>1</v>
      </c>
      <c r="D23" s="11">
        <v>443.7</v>
      </c>
      <c r="L23">
        <f>L22+M15-865.6</f>
        <v>-84.467588699999965</v>
      </c>
    </row>
    <row r="24" spans="2:12" x14ac:dyDescent="0.25">
      <c r="C24" s="9">
        <f>C23-0.1</f>
        <v>0.9</v>
      </c>
      <c r="D24" s="11">
        <v>357.1</v>
      </c>
    </row>
    <row r="25" spans="2:12" x14ac:dyDescent="0.25">
      <c r="C25" s="9">
        <f t="shared" ref="C25:C28" si="1">C24-0.1</f>
        <v>0.8</v>
      </c>
      <c r="D25" s="11">
        <v>270.5</v>
      </c>
      <c r="J25" s="25"/>
    </row>
    <row r="26" spans="2:12" x14ac:dyDescent="0.25">
      <c r="C26" s="9">
        <f t="shared" si="1"/>
        <v>0.70000000000000007</v>
      </c>
      <c r="D26" s="11">
        <v>183.9</v>
      </c>
    </row>
    <row r="27" spans="2:12" x14ac:dyDescent="0.25">
      <c r="C27" s="9">
        <f t="shared" si="1"/>
        <v>0.60000000000000009</v>
      </c>
      <c r="D27" s="11">
        <v>97.3</v>
      </c>
    </row>
    <row r="28" spans="2:12" x14ac:dyDescent="0.25">
      <c r="C28" s="9">
        <f t="shared" si="1"/>
        <v>0.50000000000000011</v>
      </c>
      <c r="D28" s="11">
        <v>10.7</v>
      </c>
    </row>
    <row r="29" spans="2:12" x14ac:dyDescent="0.25">
      <c r="C29" s="10">
        <v>0.48799999999999999</v>
      </c>
      <c r="D29" s="11">
        <v>0</v>
      </c>
    </row>
    <row r="30" spans="2:12" x14ac:dyDescent="0.25">
      <c r="C30" s="1"/>
      <c r="D30" s="1"/>
      <c r="E30" s="1"/>
    </row>
    <row r="31" spans="2:12" x14ac:dyDescent="0.25">
      <c r="C31" s="1"/>
      <c r="D31" s="1"/>
      <c r="E3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5" workbookViewId="0">
      <selection activeCell="B41" sqref="B41"/>
    </sheetView>
  </sheetViews>
  <sheetFormatPr defaultRowHeight="15" x14ac:dyDescent="0.25"/>
  <cols>
    <col min="6" max="6" width="23.42578125" customWidth="1"/>
    <col min="7" max="7" width="24" style="1" customWidth="1"/>
    <col min="9" max="9" width="25.140625" style="1" customWidth="1"/>
  </cols>
  <sheetData>
    <row r="1" spans="1:11" x14ac:dyDescent="0.25">
      <c r="C1" s="1" t="s">
        <v>2</v>
      </c>
    </row>
    <row r="2" spans="1:11" x14ac:dyDescent="0.25">
      <c r="C2" s="1" t="s">
        <v>3</v>
      </c>
    </row>
    <row r="3" spans="1:11" x14ac:dyDescent="0.25">
      <c r="C3" s="1"/>
      <c r="H3" s="22" t="s">
        <v>44</v>
      </c>
    </row>
    <row r="4" spans="1:11" ht="15.75" thickBot="1" x14ac:dyDescent="0.3">
      <c r="C4" s="1" t="s">
        <v>12</v>
      </c>
      <c r="G4" s="17" t="s">
        <v>0</v>
      </c>
      <c r="I4" s="17" t="s">
        <v>10</v>
      </c>
    </row>
    <row r="5" spans="1:11" x14ac:dyDescent="0.25">
      <c r="C5" s="1" t="s">
        <v>13</v>
      </c>
      <c r="G5" s="13"/>
      <c r="I5" s="21" t="s">
        <v>42</v>
      </c>
    </row>
    <row r="6" spans="1:11" x14ac:dyDescent="0.25">
      <c r="C6" s="1" t="s">
        <v>14</v>
      </c>
      <c r="G6" s="20" t="s">
        <v>13</v>
      </c>
      <c r="I6" s="14" t="s">
        <v>9</v>
      </c>
    </row>
    <row r="7" spans="1:11" x14ac:dyDescent="0.25">
      <c r="C7" s="1" t="s">
        <v>1</v>
      </c>
      <c r="G7" s="14" t="s">
        <v>20</v>
      </c>
      <c r="I7" s="14" t="s">
        <v>27</v>
      </c>
      <c r="K7" s="4">
        <v>329.3</v>
      </c>
    </row>
    <row r="8" spans="1:11" ht="15.75" thickBot="1" x14ac:dyDescent="0.3">
      <c r="G8" s="14" t="s">
        <v>21</v>
      </c>
      <c r="I8" s="14"/>
      <c r="K8" s="4">
        <f>411.93*1.11</f>
        <v>457.24230000000006</v>
      </c>
    </row>
    <row r="9" spans="1:11" ht="15.75" thickBot="1" x14ac:dyDescent="0.3">
      <c r="A9" s="1" t="s">
        <v>2</v>
      </c>
      <c r="B9" s="2">
        <v>688</v>
      </c>
      <c r="G9" s="15"/>
      <c r="I9" s="21" t="s">
        <v>31</v>
      </c>
      <c r="K9" s="19">
        <f>SUM(K7:K8)</f>
        <v>786.54230000000007</v>
      </c>
    </row>
    <row r="10" spans="1:11" x14ac:dyDescent="0.25">
      <c r="A10" s="1" t="s">
        <v>3</v>
      </c>
      <c r="B10" s="2">
        <v>178</v>
      </c>
      <c r="E10">
        <f>B9+B10</f>
        <v>866</v>
      </c>
      <c r="G10" s="21" t="s">
        <v>26</v>
      </c>
      <c r="I10" s="14" t="s">
        <v>28</v>
      </c>
    </row>
    <row r="11" spans="1:11" x14ac:dyDescent="0.25">
      <c r="A11" s="1" t="s">
        <v>9</v>
      </c>
      <c r="B11" s="2"/>
      <c r="G11" s="14" t="s">
        <v>3</v>
      </c>
      <c r="I11" s="14" t="s">
        <v>29</v>
      </c>
    </row>
    <row r="12" spans="1:11" ht="15.75" thickBot="1" x14ac:dyDescent="0.3">
      <c r="A12" s="1" t="s">
        <v>12</v>
      </c>
      <c r="B12" s="2"/>
      <c r="G12" s="15" t="s">
        <v>22</v>
      </c>
      <c r="I12" s="15"/>
    </row>
    <row r="13" spans="1:11" x14ac:dyDescent="0.25">
      <c r="A13" s="1" t="s">
        <v>13</v>
      </c>
      <c r="B13" s="2"/>
      <c r="G13" s="16"/>
      <c r="I13" s="14"/>
    </row>
    <row r="14" spans="1:11" x14ac:dyDescent="0.25">
      <c r="A14" s="1" t="s">
        <v>14</v>
      </c>
      <c r="B14" s="2"/>
      <c r="G14" s="20" t="s">
        <v>43</v>
      </c>
      <c r="I14" s="20" t="s">
        <v>43</v>
      </c>
    </row>
    <row r="15" spans="1:11" x14ac:dyDescent="0.25">
      <c r="A15" s="1" t="s">
        <v>1</v>
      </c>
      <c r="B15" s="2">
        <v>1000</v>
      </c>
      <c r="G15" s="14" t="s">
        <v>23</v>
      </c>
      <c r="I15" s="14" t="s">
        <v>23</v>
      </c>
    </row>
    <row r="16" spans="1:11" x14ac:dyDescent="0.25">
      <c r="G16" s="14" t="s">
        <v>24</v>
      </c>
      <c r="I16" s="14" t="s">
        <v>24</v>
      </c>
    </row>
    <row r="17" spans="1:9" x14ac:dyDescent="0.25">
      <c r="G17" s="14" t="s">
        <v>25</v>
      </c>
      <c r="I17" s="14" t="s">
        <v>25</v>
      </c>
    </row>
    <row r="18" spans="1:9" ht="15.75" thickBot="1" x14ac:dyDescent="0.3">
      <c r="G18" s="15" t="s">
        <v>30</v>
      </c>
      <c r="I18" s="15" t="s">
        <v>30</v>
      </c>
    </row>
    <row r="21" spans="1:9" x14ac:dyDescent="0.25">
      <c r="G21" s="17" t="s">
        <v>32</v>
      </c>
      <c r="H21" s="18"/>
      <c r="I21" s="17" t="s">
        <v>35</v>
      </c>
    </row>
    <row r="22" spans="1:9" x14ac:dyDescent="0.25">
      <c r="F22" t="s">
        <v>33</v>
      </c>
      <c r="G22" s="12"/>
      <c r="H22" s="18"/>
      <c r="I22" s="12"/>
    </row>
    <row r="23" spans="1:9" x14ac:dyDescent="0.25">
      <c r="F23" t="s">
        <v>34</v>
      </c>
      <c r="G23" s="12">
        <v>541.4</v>
      </c>
      <c r="H23" s="18"/>
      <c r="I23" s="12">
        <v>817.9</v>
      </c>
    </row>
    <row r="24" spans="1:9" x14ac:dyDescent="0.25">
      <c r="F24" t="s">
        <v>37</v>
      </c>
      <c r="G24" s="12">
        <v>487.1</v>
      </c>
      <c r="H24" s="18"/>
      <c r="I24" s="12">
        <v>802.7</v>
      </c>
    </row>
    <row r="25" spans="1:9" x14ac:dyDescent="0.25">
      <c r="F25" t="s">
        <v>38</v>
      </c>
      <c r="G25" s="12">
        <v>541.6</v>
      </c>
      <c r="H25" s="18"/>
      <c r="I25" s="12"/>
    </row>
    <row r="26" spans="1:9" x14ac:dyDescent="0.25">
      <c r="G26" s="12"/>
      <c r="H26" s="18"/>
      <c r="I26" s="12"/>
    </row>
    <row r="27" spans="1:9" x14ac:dyDescent="0.25">
      <c r="F27" t="s">
        <v>40</v>
      </c>
      <c r="G27" s="12">
        <f>178+687.6</f>
        <v>865.6</v>
      </c>
      <c r="H27" s="18"/>
      <c r="I27" s="12"/>
    </row>
    <row r="28" spans="1:9" x14ac:dyDescent="0.25">
      <c r="F28" t="s">
        <v>39</v>
      </c>
      <c r="G28" s="12"/>
      <c r="H28" s="18"/>
      <c r="I28" s="12">
        <v>421.9</v>
      </c>
    </row>
    <row r="30" spans="1:9" x14ac:dyDescent="0.25">
      <c r="F30" t="s">
        <v>41</v>
      </c>
    </row>
    <row r="31" spans="1:9" x14ac:dyDescent="0.25">
      <c r="A31" s="2" t="s">
        <v>34</v>
      </c>
      <c r="B31" s="2" t="s">
        <v>34</v>
      </c>
      <c r="C31" s="2" t="s">
        <v>36</v>
      </c>
      <c r="D31" s="2" t="s">
        <v>36</v>
      </c>
    </row>
    <row r="32" spans="1:9" x14ac:dyDescent="0.25">
      <c r="A32">
        <v>541.36576000000014</v>
      </c>
      <c r="B32">
        <v>817.91278100000011</v>
      </c>
      <c r="C32">
        <v>487.119688</v>
      </c>
      <c r="D32">
        <v>802.67620600000009</v>
      </c>
      <c r="F32">
        <v>541.55968999999982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showGridLines="0" tabSelected="1" workbookViewId="0">
      <selection activeCell="E20" sqref="E20"/>
    </sheetView>
  </sheetViews>
  <sheetFormatPr defaultRowHeight="15" x14ac:dyDescent="0.25"/>
  <cols>
    <col min="5" max="5" width="37.28515625" customWidth="1"/>
    <col min="6" max="6" width="20.42578125" customWidth="1"/>
    <col min="7" max="7" width="35.42578125" customWidth="1"/>
  </cols>
  <sheetData>
    <row r="1" spans="2:7" ht="15.75" thickBot="1" x14ac:dyDescent="0.3"/>
    <row r="2" spans="2:7" ht="15.75" thickBot="1" x14ac:dyDescent="0.3">
      <c r="E2" s="47" t="s">
        <v>46</v>
      </c>
      <c r="F2" s="48"/>
      <c r="G2" s="49"/>
    </row>
    <row r="3" spans="2:7" ht="15.75" thickBot="1" x14ac:dyDescent="0.3">
      <c r="E3" s="36" t="s">
        <v>47</v>
      </c>
      <c r="G3" s="31" t="s">
        <v>48</v>
      </c>
    </row>
    <row r="4" spans="2:7" x14ac:dyDescent="0.25">
      <c r="E4" s="32" t="s">
        <v>50</v>
      </c>
      <c r="G4" s="32" t="s">
        <v>53</v>
      </c>
    </row>
    <row r="5" spans="2:7" x14ac:dyDescent="0.25">
      <c r="E5" s="35" t="s">
        <v>51</v>
      </c>
      <c r="G5" s="33" t="s">
        <v>54</v>
      </c>
    </row>
    <row r="6" spans="2:7" ht="18.75" x14ac:dyDescent="0.3">
      <c r="E6" s="33"/>
      <c r="F6" s="46" t="s">
        <v>59</v>
      </c>
      <c r="G6" s="35" t="s">
        <v>52</v>
      </c>
    </row>
    <row r="7" spans="2:7" ht="17.25" thickBot="1" x14ac:dyDescent="0.3">
      <c r="E7" s="33"/>
      <c r="F7" s="37"/>
      <c r="G7" s="33" t="s">
        <v>62</v>
      </c>
    </row>
    <row r="8" spans="2:7" ht="16.5" x14ac:dyDescent="0.25">
      <c r="E8" s="33" t="s">
        <v>61</v>
      </c>
      <c r="F8" s="37"/>
      <c r="G8" s="50" t="s">
        <v>64</v>
      </c>
    </row>
    <row r="9" spans="2:7" ht="6.75" customHeight="1" x14ac:dyDescent="0.25">
      <c r="E9" s="33"/>
      <c r="F9" s="37"/>
      <c r="G9" s="51"/>
    </row>
    <row r="10" spans="2:7" ht="15.75" thickBot="1" x14ac:dyDescent="0.3">
      <c r="E10" s="34"/>
      <c r="F10" s="37"/>
      <c r="G10" s="51"/>
    </row>
    <row r="11" spans="2:7" x14ac:dyDescent="0.25">
      <c r="E11" s="35" t="s">
        <v>63</v>
      </c>
      <c r="F11" s="37"/>
      <c r="G11" s="51"/>
    </row>
    <row r="12" spans="2:7" ht="17.25" thickBot="1" x14ac:dyDescent="0.3">
      <c r="E12" s="34" t="s">
        <v>60</v>
      </c>
      <c r="F12" s="37"/>
      <c r="G12" s="52"/>
    </row>
    <row r="16" spans="2:7" x14ac:dyDescent="0.25">
      <c r="B16">
        <v>687.6</v>
      </c>
    </row>
    <row r="17" spans="2:2" x14ac:dyDescent="0.25">
      <c r="B17">
        <v>178</v>
      </c>
    </row>
    <row r="18" spans="2:2" x14ac:dyDescent="0.25">
      <c r="B18">
        <f>SUM(B16:B17)</f>
        <v>865.6</v>
      </c>
    </row>
  </sheetData>
  <mergeCells count="2">
    <mergeCell ref="E2:G2"/>
    <mergeCell ref="G8:G1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activeCell="C28" sqref="C28"/>
    </sheetView>
  </sheetViews>
  <sheetFormatPr defaultRowHeight="15" x14ac:dyDescent="0.25"/>
  <cols>
    <col min="1" max="1" width="1.7109375" customWidth="1"/>
    <col min="2" max="2" width="32.140625" customWidth="1"/>
    <col min="3" max="3" width="22" customWidth="1"/>
    <col min="4" max="4" width="24.28515625" customWidth="1"/>
    <col min="5" max="5" width="1.7109375" customWidth="1"/>
  </cols>
  <sheetData>
    <row r="1" spans="1:10" x14ac:dyDescent="0.25">
      <c r="A1" s="38"/>
      <c r="B1" s="38"/>
      <c r="C1" s="38"/>
      <c r="D1" s="38"/>
      <c r="E1" s="38"/>
      <c r="F1" s="45"/>
    </row>
    <row r="2" spans="1:10" x14ac:dyDescent="0.25">
      <c r="A2" s="38"/>
      <c r="B2" s="38"/>
      <c r="C2" s="38"/>
      <c r="D2" s="38"/>
      <c r="E2" s="38"/>
      <c r="F2" s="45"/>
    </row>
    <row r="3" spans="1:10" ht="15.75" thickBot="1" x14ac:dyDescent="0.3">
      <c r="A3" s="38"/>
      <c r="B3" s="39"/>
      <c r="C3" s="38"/>
      <c r="D3" s="38"/>
      <c r="E3" s="38"/>
      <c r="F3" s="45"/>
    </row>
    <row r="4" spans="1:10" ht="15.75" thickBot="1" x14ac:dyDescent="0.3">
      <c r="A4" s="38"/>
      <c r="B4" s="40" t="s">
        <v>55</v>
      </c>
      <c r="C4" s="38"/>
      <c r="D4" s="38"/>
      <c r="E4" s="38"/>
      <c r="F4" s="45"/>
    </row>
    <row r="5" spans="1:10" x14ac:dyDescent="0.25">
      <c r="A5" s="38"/>
      <c r="B5" s="41" t="s">
        <v>57</v>
      </c>
      <c r="C5" s="38"/>
      <c r="D5" s="53" t="s">
        <v>58</v>
      </c>
      <c r="E5" s="38"/>
      <c r="F5" s="45"/>
    </row>
    <row r="6" spans="1:10" ht="15.75" x14ac:dyDescent="0.25">
      <c r="A6" s="38"/>
      <c r="B6" s="41" t="s">
        <v>51</v>
      </c>
      <c r="C6" s="42" t="s">
        <v>56</v>
      </c>
      <c r="D6" s="54"/>
      <c r="E6" s="38"/>
      <c r="F6" s="45"/>
    </row>
    <row r="7" spans="1:10" ht="15.75" thickBot="1" x14ac:dyDescent="0.3">
      <c r="A7" s="38"/>
      <c r="B7" s="43"/>
      <c r="C7" s="38"/>
      <c r="D7" s="55"/>
      <c r="E7" s="38"/>
      <c r="F7" s="45"/>
      <c r="H7" s="45"/>
      <c r="I7" s="45"/>
      <c r="J7" s="45"/>
    </row>
    <row r="8" spans="1:10" ht="15.75" thickBot="1" x14ac:dyDescent="0.3">
      <c r="A8" s="38"/>
      <c r="B8" s="44" t="s">
        <v>49</v>
      </c>
      <c r="C8" s="38"/>
      <c r="D8" s="38"/>
      <c r="E8" s="38"/>
      <c r="F8" s="45"/>
      <c r="H8" s="45"/>
      <c r="I8" s="45"/>
      <c r="J8" s="45"/>
    </row>
    <row r="9" spans="1:10" x14ac:dyDescent="0.25">
      <c r="A9" s="38"/>
      <c r="B9" s="38"/>
      <c r="C9" s="38"/>
      <c r="D9" s="38"/>
      <c r="E9" s="38"/>
      <c r="F9" s="45"/>
      <c r="H9" s="45"/>
      <c r="I9" s="45"/>
      <c r="J9" s="45"/>
    </row>
    <row r="10" spans="1:10" x14ac:dyDescent="0.25">
      <c r="A10" s="38"/>
      <c r="B10" s="38"/>
      <c r="C10" s="38"/>
      <c r="D10" s="38"/>
      <c r="E10" s="38"/>
      <c r="F10" s="45"/>
      <c r="H10" s="45"/>
      <c r="I10" s="45"/>
      <c r="J10" s="45"/>
    </row>
    <row r="11" spans="1:10" x14ac:dyDescent="0.25">
      <c r="A11" s="38"/>
      <c r="B11" s="38"/>
      <c r="C11" s="38"/>
      <c r="D11" s="38"/>
      <c r="E11" s="38"/>
      <c r="F11" s="45"/>
      <c r="H11" s="45"/>
      <c r="I11" s="45"/>
      <c r="J11" s="45"/>
    </row>
    <row r="12" spans="1:10" x14ac:dyDescent="0.25">
      <c r="A12" s="38"/>
      <c r="B12" s="38"/>
      <c r="C12" s="38"/>
      <c r="D12" s="38"/>
      <c r="E12" s="38"/>
      <c r="F12" s="45"/>
    </row>
    <row r="13" spans="1:10" x14ac:dyDescent="0.25">
      <c r="A13" s="45"/>
      <c r="B13" s="45"/>
      <c r="C13" s="45"/>
      <c r="D13" s="45"/>
      <c r="E13" s="45"/>
      <c r="F13" s="45"/>
    </row>
    <row r="14" spans="1:10" x14ac:dyDescent="0.25">
      <c r="A14" s="45"/>
      <c r="B14" s="45"/>
      <c r="C14" s="45"/>
      <c r="D14" s="45"/>
      <c r="E14" s="45"/>
      <c r="F14" s="45"/>
    </row>
    <row r="15" spans="1:10" x14ac:dyDescent="0.25">
      <c r="A15" s="45"/>
      <c r="B15" s="45"/>
      <c r="C15" s="45"/>
      <c r="D15" s="45"/>
      <c r="E15" s="45"/>
      <c r="F15" s="45"/>
    </row>
  </sheetData>
  <mergeCells count="1">
    <mergeCell ref="D5:D7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Fernández</dc:creator>
  <cp:lastModifiedBy>Pablo Fernández</cp:lastModifiedBy>
  <dcterms:created xsi:type="dcterms:W3CDTF">2014-06-20T22:05:25Z</dcterms:created>
  <dcterms:modified xsi:type="dcterms:W3CDTF">2015-05-26T09:36:43Z</dcterms:modified>
</cp:coreProperties>
</file>